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2216" windowHeight="7248" activeTab="0"/>
  </bookViews>
  <sheets>
    <sheet name="Sheet1" sheetId="1" r:id="rId1"/>
  </sheets>
  <definedNames>
    <definedName name="arearod">'Sheet1'!$F$7</definedName>
    <definedName name="areasquare">'Sheet1'!$G$19</definedName>
    <definedName name="edge">'Sheet1'!$E$19</definedName>
    <definedName name="Efg">'Sheet1'!$C$7</definedName>
    <definedName name="Efiberglass">'Sheet1'!$C$7</definedName>
    <definedName name="Espr">'Sheet1'!$C$19</definedName>
    <definedName name="Irod">'Sheet1'!$G$7</definedName>
    <definedName name="Isquare">'Sheet1'!$H$19</definedName>
    <definedName name="Lrod">'Sheet1'!$D$7</definedName>
    <definedName name="Lsquare">'Sheet1'!$D$19</definedName>
    <definedName name="Pcritrod">'Sheet1'!$I$7</definedName>
    <definedName name="Pcritsquare">'Sheet1'!$J$19</definedName>
    <definedName name="radius">'Sheet1'!$E$7</definedName>
    <definedName name="rgyrrod">'Sheet1'!$H$7</definedName>
    <definedName name="rgyrsquare">'Sheet1'!$I$19</definedName>
  </definedNames>
  <calcPr fullCalcOnLoad="1"/>
</workbook>
</file>

<file path=xl/sharedStrings.xml><?xml version="1.0" encoding="utf-8"?>
<sst xmlns="http://schemas.openxmlformats.org/spreadsheetml/2006/main" count="51" uniqueCount="23">
  <si>
    <t>radius</t>
  </si>
  <si>
    <t>gyration</t>
  </si>
  <si>
    <t>P</t>
  </si>
  <si>
    <t>Length, in.</t>
  </si>
  <si>
    <t>Area, in^2</t>
  </si>
  <si>
    <t>I, in^4</t>
  </si>
  <si>
    <t>critical, lbs</t>
  </si>
  <si>
    <t>Cross section</t>
  </si>
  <si>
    <t>Material</t>
  </si>
  <si>
    <t>MOE,psia</t>
  </si>
  <si>
    <t>round</t>
  </si>
  <si>
    <t>rectangle</t>
  </si>
  <si>
    <t>fiberglass</t>
  </si>
  <si>
    <t>spruce</t>
  </si>
  <si>
    <t>edge1</t>
  </si>
  <si>
    <t>edge2</t>
  </si>
  <si>
    <t>Rod</t>
  </si>
  <si>
    <t>Cylindrical Cross Section Rod Calculations</t>
  </si>
  <si>
    <t>k, radius of</t>
  </si>
  <si>
    <t>L/k</t>
  </si>
  <si>
    <t>slenderness</t>
  </si>
  <si>
    <t>P/A, psi</t>
  </si>
  <si>
    <t>Rectangular Cross Section Rod Calculations where edge1 &lt;= edge2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</si>
</sst>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2"/>
      <name val="Georgia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11" fontId="0" fillId="2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1" fontId="0" fillId="3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/>
    </xf>
    <xf numFmtId="11" fontId="0" fillId="0" borderId="2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11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workbookViewId="0" topLeftCell="A1">
      <selection activeCell="A10" sqref="A10"/>
    </sheetView>
  </sheetViews>
  <sheetFormatPr defaultColWidth="8.796875" defaultRowHeight="15"/>
  <cols>
    <col min="1" max="1" width="9.796875" style="0" customWidth="1"/>
    <col min="2" max="2" width="7.8984375" style="0" customWidth="1"/>
    <col min="4" max="4" width="7.8984375" style="0" customWidth="1"/>
    <col min="5" max="5" width="6.69921875" style="0" customWidth="1"/>
    <col min="7" max="7" width="8.5" style="0" customWidth="1"/>
    <col min="8" max="8" width="9.296875" style="0" customWidth="1"/>
    <col min="9" max="9" width="9" style="0" customWidth="1"/>
    <col min="10" max="10" width="8.3984375" style="0" customWidth="1"/>
    <col min="11" max="11" width="9.19921875" style="0" customWidth="1"/>
    <col min="12" max="12" width="9.09765625" style="0" customWidth="1"/>
  </cols>
  <sheetData>
    <row r="1" spans="5:8" ht="15.75" thickBot="1">
      <c r="E1" s="14" t="s">
        <v>17</v>
      </c>
      <c r="F1" s="15"/>
      <c r="G1" s="15"/>
      <c r="H1" s="16"/>
    </row>
    <row r="2" spans="11:12" ht="15">
      <c r="K2" s="4"/>
      <c r="L2" s="4"/>
    </row>
    <row r="3" spans="4:12" ht="15">
      <c r="D3" s="6" t="s">
        <v>16</v>
      </c>
      <c r="F3" s="1"/>
      <c r="H3" s="8" t="s">
        <v>18</v>
      </c>
      <c r="I3" s="8" t="s">
        <v>2</v>
      </c>
      <c r="J3" s="1"/>
      <c r="K3" s="12" t="s">
        <v>20</v>
      </c>
      <c r="L3" s="18"/>
    </row>
    <row r="4" spans="1:12" ht="15">
      <c r="A4" s="5" t="s">
        <v>7</v>
      </c>
      <c r="B4" s="5" t="s">
        <v>8</v>
      </c>
      <c r="C4" s="6" t="s">
        <v>9</v>
      </c>
      <c r="D4" s="6" t="s">
        <v>3</v>
      </c>
      <c r="E4" s="6" t="s">
        <v>0</v>
      </c>
      <c r="F4" s="8" t="s">
        <v>4</v>
      </c>
      <c r="G4" s="8" t="s">
        <v>5</v>
      </c>
      <c r="H4" s="8" t="s">
        <v>1</v>
      </c>
      <c r="I4" s="8" t="s">
        <v>6</v>
      </c>
      <c r="J4" s="9" t="s">
        <v>21</v>
      </c>
      <c r="K4" s="9" t="s">
        <v>19</v>
      </c>
      <c r="L4" s="20"/>
    </row>
    <row r="5" spans="1:12" ht="15">
      <c r="A5" s="5" t="s">
        <v>10</v>
      </c>
      <c r="B5" s="5" t="s">
        <v>12</v>
      </c>
      <c r="C5" s="7">
        <v>6000000</v>
      </c>
      <c r="D5" s="6">
        <v>24</v>
      </c>
      <c r="E5" s="6">
        <f>1/16</f>
        <v>0.0625</v>
      </c>
      <c r="F5" s="10">
        <f>PI()*E5^2</f>
        <v>0.01227184630308513</v>
      </c>
      <c r="G5" s="10">
        <f>0.7854*E5^4</f>
        <v>1.19842529296875E-05</v>
      </c>
      <c r="H5" s="10">
        <f>(G5/F5)^0.5</f>
        <v>0.031250036538025466</v>
      </c>
      <c r="I5" s="9">
        <f>(PI()^2*C5*G5)/D5^2</f>
        <v>1.2320816193605395</v>
      </c>
      <c r="J5" s="9">
        <f>I5/F5</f>
        <v>100.39904256711523</v>
      </c>
      <c r="K5" s="9">
        <f>D5/H5</f>
        <v>767.999102042536</v>
      </c>
      <c r="L5" s="18"/>
    </row>
    <row r="6" spans="1:12" ht="15">
      <c r="A6" s="5" t="s">
        <v>10</v>
      </c>
      <c r="B6" s="5" t="s">
        <v>12</v>
      </c>
      <c r="C6" s="7">
        <v>6000000</v>
      </c>
      <c r="D6" s="6">
        <v>24</v>
      </c>
      <c r="E6" s="6">
        <f>3/32</f>
        <v>0.09375</v>
      </c>
      <c r="F6" s="10">
        <f>PI()*E6^2</f>
        <v>0.02761165418194154</v>
      </c>
      <c r="G6" s="10">
        <f>0.7854*E6^4</f>
        <v>6.0670280456542965E-05</v>
      </c>
      <c r="H6" s="10">
        <f>(G6/F6)^0.5</f>
        <v>0.0468750548070382</v>
      </c>
      <c r="I6" s="9">
        <f>(PI()^2*C6*G6)/D6^2</f>
        <v>6.23741319801273</v>
      </c>
      <c r="J6" s="9">
        <f>I6/F6</f>
        <v>225.8978457760092</v>
      </c>
      <c r="K6" s="9">
        <f>D6/H6</f>
        <v>511.9994013616907</v>
      </c>
      <c r="L6" s="18"/>
    </row>
    <row r="7" spans="1:12" ht="15">
      <c r="A7" s="5" t="s">
        <v>10</v>
      </c>
      <c r="B7" s="5" t="s">
        <v>12</v>
      </c>
      <c r="C7" s="7">
        <v>6000000</v>
      </c>
      <c r="D7" s="6">
        <v>33</v>
      </c>
      <c r="E7" s="6">
        <v>0.125</v>
      </c>
      <c r="F7" s="10">
        <f>PI()*E7^2</f>
        <v>0.04908738521234052</v>
      </c>
      <c r="G7" s="10">
        <f>0.7854*E7^4</f>
        <v>0.000191748046875</v>
      </c>
      <c r="H7" s="10">
        <f>(G7/F7)^0.5</f>
        <v>0.06250007307605093</v>
      </c>
      <c r="I7" s="9">
        <f>(PI()^2*C7*G7)/D7^2</f>
        <v>10.42687254731564</v>
      </c>
      <c r="J7" s="9">
        <f>I7/F7</f>
        <v>212.4145032824917</v>
      </c>
      <c r="K7" s="9">
        <f>D7/H7</f>
        <v>527.9993826542435</v>
      </c>
      <c r="L7" s="18"/>
    </row>
    <row r="8" spans="1:12" ht="15">
      <c r="A8" s="5" t="s">
        <v>10</v>
      </c>
      <c r="B8" s="5" t="s">
        <v>12</v>
      </c>
      <c r="C8" s="7">
        <v>6000000</v>
      </c>
      <c r="D8" s="6">
        <v>36</v>
      </c>
      <c r="E8" s="6">
        <v>0.188</v>
      </c>
      <c r="F8" s="10">
        <f>PI()*E8^2</f>
        <v>0.11103645074847765</v>
      </c>
      <c r="G8" s="10">
        <f>0.7854*E8^4</f>
        <v>0.0009811203730944</v>
      </c>
      <c r="H8" s="10">
        <f>(G8/F8)^0.5</f>
        <v>0.09400010990638061</v>
      </c>
      <c r="I8" s="9">
        <f>(PI()^2*C8*G8)/D8^2</f>
        <v>44.829953482828344</v>
      </c>
      <c r="J8" s="9">
        <f>I8/F8</f>
        <v>403.7408723048812</v>
      </c>
      <c r="K8" s="9">
        <f>D8/H8</f>
        <v>382.9782756196157</v>
      </c>
      <c r="L8" s="18"/>
    </row>
    <row r="9" spans="8:12" ht="15">
      <c r="H9" s="17"/>
      <c r="I9" s="18"/>
      <c r="J9" s="18"/>
      <c r="K9" s="18"/>
      <c r="L9" s="19"/>
    </row>
    <row r="12" ht="15.75" thickBot="1"/>
    <row r="13" spans="4:12" ht="15.75" thickBot="1">
      <c r="D13" s="14" t="s">
        <v>22</v>
      </c>
      <c r="E13" s="15"/>
      <c r="F13" s="13"/>
      <c r="G13" s="13"/>
      <c r="H13" s="22"/>
      <c r="I13" s="16"/>
      <c r="J13" s="21"/>
      <c r="K13" s="3"/>
      <c r="L13" s="3"/>
    </row>
    <row r="14" spans="3:12" ht="15">
      <c r="C14" s="2"/>
      <c r="D14" s="1"/>
      <c r="E14" s="1"/>
      <c r="F14" s="2"/>
      <c r="G14" s="2"/>
      <c r="H14" s="2"/>
      <c r="I14" s="3"/>
      <c r="J14" s="3"/>
      <c r="K14" s="3"/>
      <c r="L14" s="3"/>
    </row>
    <row r="15" spans="3:13" ht="15">
      <c r="C15" s="2"/>
      <c r="D15" s="6" t="s">
        <v>16</v>
      </c>
      <c r="E15" s="1"/>
      <c r="F15" s="2"/>
      <c r="G15" s="2"/>
      <c r="H15" s="2"/>
      <c r="I15" s="9" t="s">
        <v>18</v>
      </c>
      <c r="J15" s="9" t="s">
        <v>2</v>
      </c>
      <c r="K15" s="3"/>
      <c r="L15" s="12" t="s">
        <v>20</v>
      </c>
      <c r="M15" s="18"/>
    </row>
    <row r="16" spans="1:13" ht="15">
      <c r="A16" s="5" t="s">
        <v>7</v>
      </c>
      <c r="B16" s="5" t="s">
        <v>8</v>
      </c>
      <c r="C16" s="6" t="s">
        <v>9</v>
      </c>
      <c r="D16" s="6" t="s">
        <v>3</v>
      </c>
      <c r="E16" s="6" t="s">
        <v>14</v>
      </c>
      <c r="F16" s="6" t="s">
        <v>15</v>
      </c>
      <c r="G16" s="8" t="s">
        <v>4</v>
      </c>
      <c r="H16" s="8" t="s">
        <v>5</v>
      </c>
      <c r="I16" s="8" t="s">
        <v>1</v>
      </c>
      <c r="J16" s="8" t="s">
        <v>6</v>
      </c>
      <c r="K16" s="9" t="s">
        <v>21</v>
      </c>
      <c r="L16" s="9" t="s">
        <v>19</v>
      </c>
      <c r="M16" s="20"/>
    </row>
    <row r="17" spans="1:13" ht="15">
      <c r="A17" s="5" t="s">
        <v>11</v>
      </c>
      <c r="B17" s="5" t="s">
        <v>12</v>
      </c>
      <c r="C17" s="7">
        <v>6000000</v>
      </c>
      <c r="D17" s="6">
        <v>24</v>
      </c>
      <c r="E17" s="11">
        <f>3/16</f>
        <v>0.1875</v>
      </c>
      <c r="F17" s="11">
        <f>3/16</f>
        <v>0.1875</v>
      </c>
      <c r="G17" s="10">
        <f>E17*F17</f>
        <v>0.03515625</v>
      </c>
      <c r="H17" s="10">
        <f>(E17*F17^3)/12</f>
        <v>0.000102996826171875</v>
      </c>
      <c r="I17" s="10">
        <f>(H17/G17)^0.5</f>
        <v>0.05412658773652741</v>
      </c>
      <c r="J17" s="9">
        <f>(PI()^2*C17*H17)/D17^2</f>
        <v>10.588936759210135</v>
      </c>
      <c r="K17" s="9">
        <f>J17/G17</f>
        <v>301.1964233730883</v>
      </c>
      <c r="L17" s="9">
        <f>D17/I17</f>
        <v>443.4050067376326</v>
      </c>
      <c r="M17" s="19"/>
    </row>
    <row r="18" spans="1:13" ht="15">
      <c r="A18" s="5" t="s">
        <v>11</v>
      </c>
      <c r="B18" s="5" t="s">
        <v>12</v>
      </c>
      <c r="C18" s="7">
        <v>6000000</v>
      </c>
      <c r="D18" s="6">
        <v>36</v>
      </c>
      <c r="E18" s="6">
        <v>0.25</v>
      </c>
      <c r="F18" s="6">
        <v>0.25</v>
      </c>
      <c r="G18" s="10">
        <f>E18*F18</f>
        <v>0.0625</v>
      </c>
      <c r="H18" s="10">
        <f>(E18*F18^3)/12</f>
        <v>0.0003255208333333333</v>
      </c>
      <c r="I18" s="10">
        <f>(H18/G18)^0.5</f>
        <v>0.07216878364870322</v>
      </c>
      <c r="J18" s="9">
        <f>(PI()^2*C18*H18)/D18^2</f>
        <v>14.873897450522879</v>
      </c>
      <c r="K18" s="9">
        <f>J18/G18</f>
        <v>237.98235920836606</v>
      </c>
      <c r="L18" s="9">
        <f>D18/I18</f>
        <v>498.8306325798367</v>
      </c>
      <c r="M18" s="19"/>
    </row>
    <row r="19" spans="1:13" ht="15">
      <c r="A19" s="5" t="s">
        <v>11</v>
      </c>
      <c r="B19" s="5" t="s">
        <v>13</v>
      </c>
      <c r="C19" s="7">
        <v>1500000</v>
      </c>
      <c r="D19" s="6">
        <v>24</v>
      </c>
      <c r="E19" s="6">
        <v>0.25</v>
      </c>
      <c r="F19" s="6">
        <v>0.25</v>
      </c>
      <c r="G19" s="10">
        <f>E19*F19</f>
        <v>0.0625</v>
      </c>
      <c r="H19" s="10">
        <f>(E19*F19^3)/12</f>
        <v>0.0003255208333333333</v>
      </c>
      <c r="I19" s="10">
        <f>(H19/G19)^0.5</f>
        <v>0.07216878364870322</v>
      </c>
      <c r="J19" s="9">
        <f>(PI()^2*C19*H19)/D19^2</f>
        <v>8.36656731591912</v>
      </c>
      <c r="K19" s="9">
        <f>J19/G19</f>
        <v>133.86507705470592</v>
      </c>
      <c r="L19" s="9">
        <f>D19/I19</f>
        <v>332.55375505322445</v>
      </c>
      <c r="M19" s="19"/>
    </row>
    <row r="20" spans="1:13" ht="15">
      <c r="A20" s="5" t="s">
        <v>11</v>
      </c>
      <c r="B20" s="5" t="s">
        <v>13</v>
      </c>
      <c r="C20" s="7">
        <v>1500000</v>
      </c>
      <c r="D20" s="6">
        <v>24</v>
      </c>
      <c r="E20" s="11">
        <f>5/16</f>
        <v>0.3125</v>
      </c>
      <c r="F20" s="11">
        <f>5/16</f>
        <v>0.3125</v>
      </c>
      <c r="G20" s="10">
        <f>E20*F20</f>
        <v>0.09765625</v>
      </c>
      <c r="H20" s="10">
        <f>(E20*F20^3)/12</f>
        <v>0.0007947285970052084</v>
      </c>
      <c r="I20" s="10">
        <f>(H20/G20)^0.5</f>
        <v>0.09021097956087903</v>
      </c>
      <c r="J20" s="9">
        <f>(PI()^2*C20*H20)/D20^2</f>
        <v>20.426189736130667</v>
      </c>
      <c r="K20" s="9">
        <f>J20/G20</f>
        <v>209.16418289797804</v>
      </c>
      <c r="L20" s="9">
        <f>D20/I20</f>
        <v>266.0430040425795</v>
      </c>
      <c r="M20" s="19"/>
    </row>
    <row r="21" spans="1:13" ht="15">
      <c r="A21" s="5" t="s">
        <v>11</v>
      </c>
      <c r="B21" s="5" t="s">
        <v>13</v>
      </c>
      <c r="C21" s="7">
        <v>1500000</v>
      </c>
      <c r="D21" s="6">
        <v>24</v>
      </c>
      <c r="E21" s="11">
        <f>3/8</f>
        <v>0.375</v>
      </c>
      <c r="F21" s="11">
        <f>3/8</f>
        <v>0.375</v>
      </c>
      <c r="G21" s="10">
        <f>E21*F21</f>
        <v>0.140625</v>
      </c>
      <c r="H21" s="10">
        <f>(E21*F21^3)/12</f>
        <v>0.00164794921875</v>
      </c>
      <c r="I21" s="10">
        <f>(H21/G21)^0.5</f>
        <v>0.10825317547305482</v>
      </c>
      <c r="J21" s="9">
        <f>(PI()^2*C21*H21)/D21^2</f>
        <v>42.35574703684054</v>
      </c>
      <c r="K21" s="9">
        <f>J21/G21</f>
        <v>301.1964233730883</v>
      </c>
      <c r="L21" s="9">
        <f>D21/I21</f>
        <v>221.7025033688163</v>
      </c>
      <c r="M21" s="19"/>
    </row>
  </sheetData>
  <printOptions/>
  <pageMargins left="0.7" right="0.7" top="0.75" bottom="0.75" header="0.3" footer="0.3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Ukuleles by Kawika,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C. Hurd</dc:creator>
  <cp:keywords/>
  <dc:description/>
  <cp:lastModifiedBy>David C. Hurd</cp:lastModifiedBy>
  <cp:lastPrinted>2009-01-30T02:31:05Z</cp:lastPrinted>
  <dcterms:created xsi:type="dcterms:W3CDTF">2003-02-14T15:56:14Z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