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10" windowHeight="7245" activeTab="1"/>
  </bookViews>
  <sheets>
    <sheet name="Chart1" sheetId="1" r:id="rId1"/>
    <sheet name="Sheet1" sheetId="2" r:id="rId2"/>
  </sheets>
  <definedNames>
    <definedName name="brace_area">'Sheet1'!$E$10</definedName>
    <definedName name="brace_area_Ix">'Sheet1'!$C$14</definedName>
    <definedName name="brace_centroid">'Sheet1'!$D$10</definedName>
    <definedName name="brace_Ic">'Sheet1'!$F$10</definedName>
    <definedName name="d_brace">'Sheet1'!$E$7</definedName>
    <definedName name="d_top">'Sheet1'!$B$7</definedName>
    <definedName name="Ex_brace">'Sheet1'!$F$7</definedName>
    <definedName name="Ex_top">'Sheet1'!$C$7</definedName>
    <definedName name="Lx">'Sheet1'!$A$18</definedName>
    <definedName name="Ly_brace">'Sheet1'!$D$7</definedName>
    <definedName name="Ly_top">'Sheet1'!$A$7</definedName>
    <definedName name="P">'Sheet1'!$B$18</definedName>
    <definedName name="Plate_area">'Sheet1'!$B$10</definedName>
    <definedName name="Plate_centroid">'Sheet1'!$A$10</definedName>
    <definedName name="Plate_Ic">'Sheet1'!$C$10</definedName>
    <definedName name="Sum_Ix">'Sheet1'!$D$14</definedName>
    <definedName name="top_area_Ix">'Sheet1'!$B$14</definedName>
    <definedName name="y_bar">'Sheet1'!$A$14</definedName>
  </definedNames>
  <calcPr fullCalcOnLoad="1"/>
</workbook>
</file>

<file path=xl/sharedStrings.xml><?xml version="1.0" encoding="utf-8"?>
<sst xmlns="http://schemas.openxmlformats.org/spreadsheetml/2006/main" count="44" uniqueCount="44">
  <si>
    <t>y-bar</t>
  </si>
  <si>
    <t>top area Ix</t>
  </si>
  <si>
    <t>brace area Ix</t>
  </si>
  <si>
    <t>Sum Ix's</t>
  </si>
  <si>
    <t>plate only defl</t>
  </si>
  <si>
    <t>Tee defl</t>
  </si>
  <si>
    <t>Engineering calculations…</t>
  </si>
  <si>
    <t>Deflection data and calculations…</t>
  </si>
  <si>
    <t>brace only defl</t>
  </si>
  <si>
    <t>to be as stiff as the plate and brace combination?"</t>
  </si>
  <si>
    <t>We now ask the question: "What thickness would the plate alone have to be in order</t>
  </si>
  <si>
    <t>The tables below show incremental additions to the initial plate thickness, the difference</t>
  </si>
  <si>
    <t>between plate only and plate+brace deflections, and those plate thickness's which have</t>
  </si>
  <si>
    <t>a &lt;0.005" deflection difference between the plate alone and plate+brace.</t>
  </si>
  <si>
    <t>Ly top</t>
  </si>
  <si>
    <t>d top</t>
  </si>
  <si>
    <t>Ex top</t>
  </si>
  <si>
    <t>Ly brace</t>
  </si>
  <si>
    <t>d brace</t>
  </si>
  <si>
    <t>Ex brace</t>
  </si>
  <si>
    <t>Lx, top length</t>
  </si>
  <si>
    <t>P, applied wt</t>
  </si>
  <si>
    <t xml:space="preserve"> </t>
  </si>
  <si>
    <t>plate centroid</t>
  </si>
  <si>
    <t>brace centroid</t>
  </si>
  <si>
    <t>plate area</t>
  </si>
  <si>
    <t>brace area</t>
  </si>
  <si>
    <t>plate Ic</t>
  </si>
  <si>
    <t>brace Ic</t>
  </si>
  <si>
    <t xml:space="preserve">This spreadsheet is for determining the effect of variously dimensioned rectangular cross-sectional </t>
  </si>
  <si>
    <t>braces on the mechanical stiffness of a variously dimensioned section of soundboard.</t>
  </si>
  <si>
    <t>Cells for reader input are in light blue;  those with calculated values are in light green.</t>
  </si>
  <si>
    <t>Units are in inches and pounds.</t>
  </si>
  <si>
    <t>Increment added</t>
  </si>
  <si>
    <t>Difference between</t>
  </si>
  <si>
    <t>plate &amp; plate+brace</t>
  </si>
  <si>
    <t>deflections</t>
  </si>
  <si>
    <t>to plate to make</t>
  </si>
  <si>
    <t xml:space="preserve">it stiffer </t>
  </si>
  <si>
    <t>equivalent plate</t>
  </si>
  <si>
    <t>thickness to match</t>
  </si>
  <si>
    <t>plate+brace height</t>
  </si>
  <si>
    <t>New plate</t>
  </si>
  <si>
    <t>Thickness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</si>
</sst>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">
    <font>
      <sz val="12"/>
      <name val="Georgia"/>
      <family val="0"/>
    </font>
    <font>
      <sz val="16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Deflection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Sheet1!$C$29:$C$49</c:f>
              <c:numCache>
                <c:ptCount val="21"/>
                <c:pt idx="0">
                  <c:v>0.1</c:v>
                </c:pt>
                <c:pt idx="1">
                  <c:v>0.11</c:v>
                </c:pt>
                <c:pt idx="2">
                  <c:v>0.12000000000000001</c:v>
                </c:pt>
                <c:pt idx="3">
                  <c:v>0.13</c:v>
                </c:pt>
                <c:pt idx="4">
                  <c:v>0.14</c:v>
                </c:pt>
                <c:pt idx="5">
                  <c:v>0.15000000000000002</c:v>
                </c:pt>
                <c:pt idx="6">
                  <c:v>0.16</c:v>
                </c:pt>
                <c:pt idx="7">
                  <c:v>0.17</c:v>
                </c:pt>
                <c:pt idx="8">
                  <c:v>0.18</c:v>
                </c:pt>
                <c:pt idx="9">
                  <c:v>0.19</c:v>
                </c:pt>
                <c:pt idx="10">
                  <c:v>0.2</c:v>
                </c:pt>
                <c:pt idx="11">
                  <c:v>0.21000000000000002</c:v>
                </c:pt>
                <c:pt idx="12">
                  <c:v>0.22</c:v>
                </c:pt>
                <c:pt idx="13">
                  <c:v>0.23</c:v>
                </c:pt>
                <c:pt idx="14">
                  <c:v>0.24000000000000002</c:v>
                </c:pt>
                <c:pt idx="15">
                  <c:v>0.25</c:v>
                </c:pt>
                <c:pt idx="16">
                  <c:v>0.26</c:v>
                </c:pt>
                <c:pt idx="17">
                  <c:v>0.27</c:v>
                </c:pt>
                <c:pt idx="18">
                  <c:v>0.28</c:v>
                </c:pt>
                <c:pt idx="19">
                  <c:v>0.29000000000000004</c:v>
                </c:pt>
                <c:pt idx="20">
                  <c:v>0.30000000000000004</c:v>
                </c:pt>
              </c:numCache>
            </c:numRef>
          </c:xVal>
          <c:yVal>
            <c:numRef>
              <c:f>Sheet1!$E$29:$E$49</c:f>
              <c:numCache>
                <c:ptCount val="21"/>
                <c:pt idx="0">
                  <c:v>0.19510458388963053</c:v>
                </c:pt>
                <c:pt idx="1">
                  <c:v>0.14205174141530053</c:v>
                </c:pt>
                <c:pt idx="2">
                  <c:v>0.10522804067975403</c:v>
                </c:pt>
                <c:pt idx="3">
                  <c:v>0.07887335949272574</c:v>
                </c:pt>
                <c:pt idx="4">
                  <c:v>0.05951663442413012</c:v>
                </c:pt>
                <c:pt idx="5">
                  <c:v>0.044981127099507134</c:v>
                </c:pt>
                <c:pt idx="6">
                  <c:v>0.03385458388963061</c:v>
                </c:pt>
                <c:pt idx="7">
                  <c:v>0.02519346373222508</c:v>
                </c:pt>
                <c:pt idx="8">
                  <c:v>0.018351040222506713</c:v>
                </c:pt>
                <c:pt idx="9">
                  <c:v>0.012873938022886194</c:v>
                </c:pt>
                <c:pt idx="10">
                  <c:v>0.008437917222963942</c:v>
                </c:pt>
                <c:pt idx="11">
                  <c:v>0.004806919850469972</c:v>
                </c:pt>
                <c:pt idx="12">
                  <c:v>0.001806311913672691</c:v>
                </c:pt>
                <c:pt idx="13">
                  <c:v>0.0006949832455163639</c:v>
                </c:pt>
                <c:pt idx="14">
                  <c:v>0.002796650678270623</c:v>
                </c:pt>
                <c:pt idx="15">
                  <c:v>0.004575416110369383</c:v>
                </c:pt>
                <c:pt idx="16">
                  <c:v>0.006090985826649159</c:v>
                </c:pt>
                <c:pt idx="17">
                  <c:v>0.007390293246307333</c:v>
                </c:pt>
                <c:pt idx="18">
                  <c:v>0.008510576460223612</c:v>
                </c:pt>
                <c:pt idx="19">
                  <c:v>0.00948163667428481</c:v>
                </c:pt>
                <c:pt idx="20">
                  <c:v>0.010327514875801485</c:v>
                </c:pt>
              </c:numCache>
            </c:numRef>
          </c:yVal>
          <c:smooth val="1"/>
        </c:ser>
        <c:axId val="61565935"/>
        <c:axId val="62159652"/>
      </c:scatterChart>
      <c:valAx>
        <c:axId val="61565935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Georgia"/>
                    <a:ea typeface="Georgia"/>
                    <a:cs typeface="Georgia"/>
                  </a:rPr>
                  <a:t>Thickness of Plate,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2159652"/>
        <c:crosses val="autoZero"/>
        <c:crossBetween val="midCat"/>
        <c:dispUnits/>
        <c:majorUnit val="0.05"/>
        <c:minorUnit val="0.05"/>
      </c:valAx>
      <c:valAx>
        <c:axId val="62159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Georgia"/>
                    <a:ea typeface="Georgia"/>
                    <a:cs typeface="Georgia"/>
                  </a:rPr>
                  <a:t>Deflection Difference between Plate &amp; Plate + Brace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659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Georgia"/>
          <a:ea typeface="Georgia"/>
          <a:cs typeface="Georgi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5">
      <selection activeCell="E8" sqref="E8"/>
    </sheetView>
  </sheetViews>
  <sheetFormatPr defaultColWidth="8.796875" defaultRowHeight="15"/>
  <cols>
    <col min="1" max="1" width="10.8984375" style="0" customWidth="1"/>
    <col min="2" max="2" width="11" style="0" customWidth="1"/>
    <col min="3" max="3" width="11.5" style="0" customWidth="1"/>
    <col min="4" max="4" width="11.796875" style="0" customWidth="1"/>
    <col min="5" max="5" width="11.59765625" style="0" customWidth="1"/>
    <col min="6" max="6" width="11.19921875" style="0" customWidth="1"/>
  </cols>
  <sheetData>
    <row r="1" ht="15">
      <c r="A1" t="s">
        <v>29</v>
      </c>
    </row>
    <row r="2" ht="15">
      <c r="A2" t="s">
        <v>30</v>
      </c>
    </row>
    <row r="3" ht="15">
      <c r="A3" t="s">
        <v>31</v>
      </c>
    </row>
    <row r="4" ht="15">
      <c r="A4" t="s">
        <v>32</v>
      </c>
    </row>
    <row r="6" spans="1:6" ht="15">
      <c r="A6" s="1" t="s">
        <v>14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19</v>
      </c>
    </row>
    <row r="7" spans="1:6" ht="15">
      <c r="A7" s="4">
        <v>2</v>
      </c>
      <c r="B7" s="4">
        <v>0.1</v>
      </c>
      <c r="C7" s="4">
        <v>1500000</v>
      </c>
      <c r="D7" s="4">
        <v>0.25</v>
      </c>
      <c r="E7" s="4">
        <v>0.2</v>
      </c>
      <c r="F7" s="4">
        <v>1500000</v>
      </c>
    </row>
    <row r="8" ht="15">
      <c r="E8" t="s">
        <v>22</v>
      </c>
    </row>
    <row r="9" spans="1:6" ht="15">
      <c r="A9" s="1" t="s">
        <v>23</v>
      </c>
      <c r="B9" s="1" t="s">
        <v>25</v>
      </c>
      <c r="C9" s="1" t="s">
        <v>27</v>
      </c>
      <c r="D9" s="1" t="s">
        <v>24</v>
      </c>
      <c r="E9" s="1" t="s">
        <v>26</v>
      </c>
      <c r="F9" s="1" t="s">
        <v>28</v>
      </c>
    </row>
    <row r="10" spans="1:6" ht="15">
      <c r="A10" s="10">
        <f>0.5*d_top</f>
        <v>0.05</v>
      </c>
      <c r="B10" s="10">
        <f>Ly_top*d_top</f>
        <v>0.2</v>
      </c>
      <c r="C10" s="10">
        <f>Ly_top*d_top^3/12</f>
        <v>0.00016666666666666672</v>
      </c>
      <c r="D10" s="10">
        <f>0.5*d_brace</f>
        <v>0.1</v>
      </c>
      <c r="E10" s="10">
        <f>Ly_brace*d_brace</f>
        <v>0.05</v>
      </c>
      <c r="F10" s="10">
        <f>Ly_brace*d_brace^3/12</f>
        <v>0.00016666666666666672</v>
      </c>
    </row>
    <row r="12" ht="15">
      <c r="A12" t="s">
        <v>6</v>
      </c>
    </row>
    <row r="13" spans="1:4" ht="15">
      <c r="A13" s="1" t="s">
        <v>0</v>
      </c>
      <c r="B13" t="s">
        <v>1</v>
      </c>
      <c r="C13" t="s">
        <v>2</v>
      </c>
      <c r="D13" t="s">
        <v>3</v>
      </c>
    </row>
    <row r="14" spans="1:4" ht="15">
      <c r="A14" s="6">
        <f>((Plate_area*(d_brace+(Plate_centroid)))+((Ex_top/Ex_brace)*brace_area*brace_centroid))/(Plate_area+(Ex_top/Ex_brace)*brace_area)</f>
        <v>0.22000000000000003</v>
      </c>
      <c r="B14" s="6">
        <f>((Plate_Ic)+(Plate_area*((d_brace+0.5*d_top-y_bar)^2)))</f>
        <v>0.00034666666666666635</v>
      </c>
      <c r="C14" s="6">
        <f>(((Ex_top/Ex_brace)*brace_Ic)+((Ex_top/Ex_brace)*brace_area*(0.5*d_brace-y_bar)^2))</f>
        <v>0.000886666666666667</v>
      </c>
      <c r="D14" s="6">
        <f>top_area_Ix+brace_area_Ix</f>
        <v>0.0012333333333333332</v>
      </c>
    </row>
    <row r="15" spans="1:4" ht="15">
      <c r="A15" s="5"/>
      <c r="B15" s="5"/>
      <c r="C15" s="5"/>
      <c r="D15" s="5"/>
    </row>
    <row r="16" ht="15">
      <c r="A16" t="s">
        <v>7</v>
      </c>
    </row>
    <row r="17" spans="1:6" ht="15">
      <c r="A17" s="1" t="s">
        <v>20</v>
      </c>
      <c r="B17" s="1" t="s">
        <v>21</v>
      </c>
      <c r="C17" s="1" t="s">
        <v>4</v>
      </c>
      <c r="D17" s="1" t="s">
        <v>8</v>
      </c>
      <c r="E17" s="1" t="s">
        <v>5</v>
      </c>
      <c r="F17" s="1"/>
    </row>
    <row r="18" spans="1:5" ht="15">
      <c r="A18" s="3">
        <v>8</v>
      </c>
      <c r="B18" s="3">
        <v>5</v>
      </c>
      <c r="C18" s="8">
        <f>(P*Lx^3)/(48*Ex_top*((Ly_top*d_top^3)/12))</f>
        <v>0.21333333333333326</v>
      </c>
      <c r="D18" s="8">
        <f>(P*Lx^3)/(48*Ex_top*(((Ex_top/Ex_brace)*Ly_brace*(d_brace^3))/12))</f>
        <v>0.21333333333333326</v>
      </c>
      <c r="E18" s="8">
        <f>(P*Lx^3)/(48*Ex_top*Sum_Ix)</f>
        <v>0.02882882882882883</v>
      </c>
    </row>
    <row r="19" spans="1:5" ht="15">
      <c r="A19" s="1"/>
      <c r="C19" s="2"/>
      <c r="D19" s="2"/>
      <c r="E19" s="2"/>
    </row>
    <row r="20" spans="1:5" ht="15">
      <c r="A20" s="9" t="s">
        <v>10</v>
      </c>
      <c r="C20" s="2"/>
      <c r="D20" s="2"/>
      <c r="E20" s="2"/>
    </row>
    <row r="21" spans="1:5" ht="15">
      <c r="A21" s="9" t="s">
        <v>9</v>
      </c>
      <c r="C21" s="2"/>
      <c r="D21" s="2"/>
      <c r="E21" s="2"/>
    </row>
    <row r="22" spans="1:5" ht="15">
      <c r="A22" s="9" t="s">
        <v>11</v>
      </c>
      <c r="C22" s="2"/>
      <c r="D22" s="2"/>
      <c r="E22" s="2"/>
    </row>
    <row r="23" spans="1:5" ht="15">
      <c r="A23" s="9" t="s">
        <v>12</v>
      </c>
      <c r="C23" s="2"/>
      <c r="D23" s="2"/>
      <c r="E23" s="2"/>
    </row>
    <row r="24" spans="1:5" ht="15">
      <c r="A24" s="9" t="s">
        <v>13</v>
      </c>
      <c r="C24" s="2"/>
      <c r="D24" s="2"/>
      <c r="E24" s="2"/>
    </row>
    <row r="25" spans="1:5" ht="15">
      <c r="A25" s="9"/>
      <c r="C25" s="2"/>
      <c r="D25" s="2"/>
      <c r="E25" s="2"/>
    </row>
    <row r="26" spans="1:7" ht="15">
      <c r="A26" t="s">
        <v>33</v>
      </c>
      <c r="E26" s="2" t="s">
        <v>34</v>
      </c>
      <c r="F26" s="2"/>
      <c r="G26" s="2" t="s">
        <v>39</v>
      </c>
    </row>
    <row r="27" spans="1:7" ht="16.5" customHeight="1">
      <c r="A27" t="s">
        <v>37</v>
      </c>
      <c r="C27" t="s">
        <v>42</v>
      </c>
      <c r="E27" t="s">
        <v>35</v>
      </c>
      <c r="G27" t="s">
        <v>40</v>
      </c>
    </row>
    <row r="28" spans="1:7" ht="16.5" customHeight="1">
      <c r="A28" t="s">
        <v>38</v>
      </c>
      <c r="C28" t="s">
        <v>43</v>
      </c>
      <c r="E28" t="s">
        <v>36</v>
      </c>
      <c r="G28" t="s">
        <v>41</v>
      </c>
    </row>
    <row r="29" spans="1:7" ht="15">
      <c r="A29" s="4">
        <v>0</v>
      </c>
      <c r="C29" s="6">
        <f>d_top+A29</f>
        <v>0.1</v>
      </c>
      <c r="E29" s="7">
        <f>ABS((P*Lx^3)/(48*Ex_top*((Ly_top*(d_top+A29)^3)/12))-(P*Lx^3)/(48*Ex_top*Sum_Ix))</f>
        <v>0.18450450450450442</v>
      </c>
      <c r="G29" s="7">
        <f>IF(ABS((P*Lx^3)/(48*Ex_top*((Ly_top*(d_top+A29)^3)/12))-(P*Lx^3)/(48*Ex_top*Sum_Ix))&lt;0.005,d_top+A29,"")</f>
      </c>
    </row>
    <row r="30" spans="1:7" ht="15">
      <c r="A30" s="4">
        <v>0.01</v>
      </c>
      <c r="C30" s="6">
        <f aca="true" t="shared" si="0" ref="C30:C49">d_top+A30</f>
        <v>0.11</v>
      </c>
      <c r="E30" s="7">
        <f>ABS((P*Lx^3)/(48*Ex_top*((Ly_top*(d_top+A30)^3)/12))-(P*Lx^3)/(48*Ex_top*Sum_Ix))</f>
        <v>0.13145166203017442</v>
      </c>
      <c r="G30" s="7">
        <f>IF(ABS((P*Lx^3)/(48*Ex_top*((Ly_top*(d_top+A30)^3)/12))-(P*Lx^3)/(48*Ex_top*Sum_Ix))&lt;0.005,d_top+A30,"")</f>
      </c>
    </row>
    <row r="31" spans="1:7" ht="15">
      <c r="A31" s="4">
        <v>0.02</v>
      </c>
      <c r="C31" s="6">
        <f t="shared" si="0"/>
        <v>0.12000000000000001</v>
      </c>
      <c r="E31" s="7">
        <f>ABS((P*Lx^3)/(48*Ex_top*((Ly_top*(d_top+A31)^3)/12))-(P*Lx^3)/(48*Ex_top*Sum_Ix))</f>
        <v>0.09462796129462792</v>
      </c>
      <c r="G31" s="7">
        <f>IF(ABS((P*Lx^3)/(48*Ex_top*((Ly_top*(d_top+A31)^3)/12))-(P*Lx^3)/(48*Ex_top*Sum_Ix))&lt;0.005,d_top+A31,"")</f>
      </c>
    </row>
    <row r="32" spans="1:7" ht="15">
      <c r="A32" s="4">
        <v>0.03</v>
      </c>
      <c r="C32" s="6">
        <f t="shared" si="0"/>
        <v>0.13</v>
      </c>
      <c r="E32" s="7">
        <f>ABS((P*Lx^3)/(48*Ex_top*((Ly_top*(d_top+A32)^3)/12))-(P*Lx^3)/(48*Ex_top*Sum_Ix))</f>
        <v>0.06827328010759963</v>
      </c>
      <c r="G32" s="7">
        <f>IF(ABS((P*Lx^3)/(48*Ex_top*((Ly_top*(d_top+A32)^3)/12))-(P*Lx^3)/(48*Ex_top*Sum_Ix))&lt;0.005,d_top+A32,"")</f>
      </c>
    </row>
    <row r="33" spans="1:7" ht="15">
      <c r="A33" s="4">
        <v>0.04</v>
      </c>
      <c r="C33" s="6">
        <f t="shared" si="0"/>
        <v>0.14</v>
      </c>
      <c r="E33" s="7">
        <f>ABS((P*Lx^3)/(48*Ex_top*((Ly_top*(d_top+A33)^3)/12))-(P*Lx^3)/(48*Ex_top*Sum_Ix))</f>
        <v>0.04891655503900401</v>
      </c>
      <c r="G33" s="7">
        <f>IF(ABS((P*Lx^3)/(48*Ex_top*((Ly_top*(d_top+A33)^3)/12))-(P*Lx^3)/(48*Ex_top*Sum_Ix))&lt;0.005,d_top+A33,"")</f>
      </c>
    </row>
    <row r="34" spans="1:7" ht="15">
      <c r="A34" s="4">
        <v>0.05</v>
      </c>
      <c r="C34" s="6">
        <f t="shared" si="0"/>
        <v>0.15000000000000002</v>
      </c>
      <c r="E34" s="7">
        <f>ABS((P*Lx^3)/(48*Ex_top*((Ly_top*(d_top+A34)^3)/12))-(P*Lx^3)/(48*Ex_top*Sum_Ix))</f>
        <v>0.034381047714381024</v>
      </c>
      <c r="G34" s="7">
        <f>IF(ABS((P*Lx^3)/(48*Ex_top*((Ly_top*(d_top+A34)^3)/12))-(P*Lx^3)/(48*Ex_top*Sum_Ix))&lt;0.005,d_top+A34,"")</f>
      </c>
    </row>
    <row r="35" spans="1:7" ht="15">
      <c r="A35" s="4">
        <v>0.06</v>
      </c>
      <c r="C35" s="6">
        <f t="shared" si="0"/>
        <v>0.16</v>
      </c>
      <c r="E35" s="7">
        <f>ABS((P*Lx^3)/(48*Ex_top*((Ly_top*(d_top+A35)^3)/12))-(P*Lx^3)/(48*Ex_top*Sum_Ix))</f>
        <v>0.0232545045045045</v>
      </c>
      <c r="G35" s="7">
        <f>IF(ABS((P*Lx^3)/(48*Ex_top*((Ly_top*(d_top+A35)^3)/12))-(P*Lx^3)/(48*Ex_top*Sum_Ix))&lt;0.005,d_top+A35,"")</f>
      </c>
    </row>
    <row r="36" spans="1:7" ht="15">
      <c r="A36" s="4">
        <v>0.07</v>
      </c>
      <c r="C36" s="6">
        <f t="shared" si="0"/>
        <v>0.17</v>
      </c>
      <c r="E36" s="7">
        <f>ABS((P*Lx^3)/(48*Ex_top*((Ly_top*(d_top+A36)^3)/12))-(P*Lx^3)/(48*Ex_top*Sum_Ix))</f>
        <v>0.014593384347098965</v>
      </c>
      <c r="G36" s="7">
        <f>IF(ABS((P*Lx^3)/(48*Ex_top*((Ly_top*(d_top+A36)^3)/12))-(P*Lx^3)/(48*Ex_top*Sum_Ix))&lt;0.005,d_top+A36,"")</f>
      </c>
    </row>
    <row r="37" spans="1:7" ht="15">
      <c r="A37" s="4">
        <v>0.08</v>
      </c>
      <c r="C37" s="6">
        <f t="shared" si="0"/>
        <v>0.18</v>
      </c>
      <c r="E37" s="7">
        <f>ABS((P*Lx^3)/(48*Ex_top*((Ly_top*(d_top+A37)^3)/12))-(P*Lx^3)/(48*Ex_top*Sum_Ix))</f>
        <v>0.0077509608373806</v>
      </c>
      <c r="G37" s="7">
        <f>IF(ABS((P*Lx^3)/(48*Ex_top*((Ly_top*(d_top+A37)^3)/12))-(P*Lx^3)/(48*Ex_top*Sum_Ix))&lt;0.005,d_top+A37,"")</f>
      </c>
    </row>
    <row r="38" spans="1:7" ht="15">
      <c r="A38" s="4">
        <v>0.09</v>
      </c>
      <c r="C38" s="6">
        <f t="shared" si="0"/>
        <v>0.19</v>
      </c>
      <c r="E38" s="7">
        <f>ABS((P*Lx^3)/(48*Ex_top*((Ly_top*(d_top+A38)^3)/12))-(P*Lx^3)/(48*Ex_top*Sum_Ix))</f>
        <v>0.002273858637760081</v>
      </c>
      <c r="G38" s="7">
        <f>IF(ABS((P*Lx^3)/(48*Ex_top*((Ly_top*(d_top+A38)^3)/12))-(P*Lx^3)/(48*Ex_top*Sum_Ix))&lt;0.005,d_top+A38,"")</f>
        <v>0.19</v>
      </c>
    </row>
    <row r="39" spans="1:7" ht="15">
      <c r="A39" s="4">
        <v>0.1</v>
      </c>
      <c r="C39" s="6">
        <f t="shared" si="0"/>
        <v>0.2</v>
      </c>
      <c r="E39" s="7">
        <f>ABS((P*Lx^3)/(48*Ex_top*((Ly_top*(d_top+A39)^3)/12))-(P*Lx^3)/(48*Ex_top*Sum_Ix))</f>
        <v>0.0021621621621621713</v>
      </c>
      <c r="G39" s="7">
        <f>IF(ABS((P*Lx^3)/(48*Ex_top*((Ly_top*(d_top+A39)^3)/12))-(P*Lx^3)/(48*Ex_top*Sum_Ix))&lt;0.005,d_top+A39,"")</f>
        <v>0.2</v>
      </c>
    </row>
    <row r="40" spans="1:7" ht="15">
      <c r="A40" s="4">
        <v>0.11</v>
      </c>
      <c r="C40" s="6">
        <f t="shared" si="0"/>
        <v>0.21000000000000002</v>
      </c>
      <c r="E40" s="7">
        <f>ABS((P*Lx^3)/(48*Ex_top*((Ly_top*(d_top+A40)^3)/12))-(P*Lx^3)/(48*Ex_top*Sum_Ix))</f>
        <v>0.005793159534656141</v>
      </c>
      <c r="G40" s="7">
        <f>IF(ABS((P*Lx^3)/(48*Ex_top*((Ly_top*(d_top+A40)^3)/12))-(P*Lx^3)/(48*Ex_top*Sum_Ix))&lt;0.005,d_top+A40,"")</f>
      </c>
    </row>
    <row r="41" spans="1:7" ht="15">
      <c r="A41" s="4">
        <v>0.12</v>
      </c>
      <c r="C41" s="6">
        <f t="shared" si="0"/>
        <v>0.22</v>
      </c>
      <c r="E41" s="7">
        <f>ABS((P*Lx^3)/(48*Ex_top*((Ly_top*(d_top+A41)^3)/12))-(P*Lx^3)/(48*Ex_top*Sum_Ix))</f>
        <v>0.008793767471453422</v>
      </c>
      <c r="G41" s="7">
        <f>IF(ABS((P*Lx^3)/(48*Ex_top*((Ly_top*(d_top+A41)^3)/12))-(P*Lx^3)/(48*Ex_top*Sum_Ix))&lt;0.005,d_top+A41,"")</f>
      </c>
    </row>
    <row r="42" spans="1:7" ht="15">
      <c r="A42" s="4">
        <v>0.13</v>
      </c>
      <c r="C42" s="6">
        <f t="shared" si="0"/>
        <v>0.23</v>
      </c>
      <c r="E42" s="7">
        <f>ABS((P*Lx^3)/(48*Ex_top*((Ly_top*(d_top+A42)^3)/12))-(P*Lx^3)/(48*Ex_top*Sum_Ix))</f>
        <v>0.011295062630642477</v>
      </c>
      <c r="G42" s="7">
        <f>IF(ABS((P*Lx^3)/(48*Ex_top*((Ly_top*(d_top+A42)^3)/12))-(P*Lx^3)/(48*Ex_top*Sum_Ix))&lt;0.005,d_top+A42,"")</f>
      </c>
    </row>
    <row r="43" spans="1:7" ht="15">
      <c r="A43" s="4">
        <v>0.14</v>
      </c>
      <c r="C43" s="6">
        <f t="shared" si="0"/>
        <v>0.24000000000000002</v>
      </c>
      <c r="E43" s="7">
        <f>ABS((P*Lx^3)/(48*Ex_top*((Ly_top*(d_top+A43)^3)/12))-(P*Lx^3)/(48*Ex_top*Sum_Ix))</f>
        <v>0.013396730063396737</v>
      </c>
      <c r="G43" s="7">
        <f>IF(ABS((P*Lx^3)/(48*Ex_top*((Ly_top*(d_top+A43)^3)/12))-(P*Lx^3)/(48*Ex_top*Sum_Ix))&lt;0.005,d_top+A43,"")</f>
      </c>
    </row>
    <row r="44" spans="1:7" ht="15">
      <c r="A44" s="4">
        <v>0.15</v>
      </c>
      <c r="C44" s="6">
        <f t="shared" si="0"/>
        <v>0.25</v>
      </c>
      <c r="E44" s="7">
        <f>ABS((P*Lx^3)/(48*Ex_top*((Ly_top*(d_top+A44)^3)/12))-(P*Lx^3)/(48*Ex_top*Sum_Ix))</f>
        <v>0.015175495495495496</v>
      </c>
      <c r="G44" s="7">
        <f>IF(ABS((P*Lx^3)/(48*Ex_top*((Ly_top*(d_top+A44)^3)/12))-(P*Lx^3)/(48*Ex_top*Sum_Ix))&lt;0.005,d_top+A44,"")</f>
      </c>
    </row>
    <row r="45" spans="1:7" ht="15">
      <c r="A45" s="4">
        <v>0.16</v>
      </c>
      <c r="C45" s="6">
        <f t="shared" si="0"/>
        <v>0.26</v>
      </c>
      <c r="E45" s="7">
        <f>ABS((P*Lx^3)/(48*Ex_top*((Ly_top*(d_top+A45)^3)/12))-(P*Lx^3)/(48*Ex_top*Sum_Ix))</f>
        <v>0.016691065211775272</v>
      </c>
      <c r="G45" s="7">
        <f>IF(ABS((P*Lx^3)/(48*Ex_top*((Ly_top*(d_top+A45)^3)/12))-(P*Lx^3)/(48*Ex_top*Sum_Ix))&lt;0.005,d_top+A45,"")</f>
      </c>
    </row>
    <row r="46" spans="1:7" ht="15">
      <c r="A46" s="4">
        <v>0.17</v>
      </c>
      <c r="C46" s="6">
        <f t="shared" si="0"/>
        <v>0.27</v>
      </c>
      <c r="E46" s="7">
        <f>ABS((P*Lx^3)/(48*Ex_top*((Ly_top*(d_top+A46)^3)/12))-(P*Lx^3)/(48*Ex_top*Sum_Ix))</f>
        <v>0.017990372631433445</v>
      </c>
      <c r="G46" s="7">
        <f>IF(ABS((P*Lx^3)/(48*Ex_top*((Ly_top*(d_top+A46)^3)/12))-(P*Lx^3)/(48*Ex_top*Sum_Ix))&lt;0.005,d_top+A46,"")</f>
      </c>
    </row>
    <row r="47" spans="1:7" ht="15">
      <c r="A47" s="4">
        <v>0.18</v>
      </c>
      <c r="C47" s="6">
        <f t="shared" si="0"/>
        <v>0.28</v>
      </c>
      <c r="E47" s="7">
        <f>ABS((P*Lx^3)/(48*Ex_top*((Ly_top*(d_top+A47)^3)/12))-(P*Lx^3)/(48*Ex_top*Sum_Ix))</f>
        <v>0.019110655845349725</v>
      </c>
      <c r="G47" s="7">
        <f>IF(ABS((P*Lx^3)/(48*Ex_top*((Ly_top*(d_top+A47)^3)/12))-(P*Lx^3)/(48*Ex_top*Sum_Ix))&lt;0.005,d_top+A47,"")</f>
      </c>
    </row>
    <row r="48" spans="1:7" ht="15">
      <c r="A48" s="4">
        <v>0.19</v>
      </c>
      <c r="C48" s="6">
        <f t="shared" si="0"/>
        <v>0.29000000000000004</v>
      </c>
      <c r="E48" s="7">
        <f>ABS((P*Lx^3)/(48*Ex_top*((Ly_top*(d_top+A48)^3)/12))-(P*Lx^3)/(48*Ex_top*Sum_Ix))</f>
        <v>0.020081716059410924</v>
      </c>
      <c r="G48" s="7">
        <f>IF(ABS((P*Lx^3)/(48*Ex_top*((Ly_top*(d_top+A48)^3)/12))-(P*Lx^3)/(48*Ex_top*Sum_Ix))&lt;0.005,d_top+A48,"")</f>
      </c>
    </row>
    <row r="49" spans="1:7" ht="15">
      <c r="A49" s="4">
        <v>0.2</v>
      </c>
      <c r="C49" s="6">
        <f t="shared" si="0"/>
        <v>0.30000000000000004</v>
      </c>
      <c r="E49" s="7">
        <f>ABS((P*Lx^3)/(48*Ex_top*((Ly_top*(d_top+A49)^3)/12))-(P*Lx^3)/(48*Ex_top*Sum_Ix))</f>
        <v>0.0209275942609276</v>
      </c>
      <c r="G49" s="7">
        <f>IF(ABS((P*Lx^3)/(48*Ex_top*((Ly_top*(d_top+A49)^3)/12))-(P*Lx^3)/(48*Ex_top*Sum_Ix))&lt;0.005,d_top+A49,"")</f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Ukuleles by Kawika,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C. Hurd</dc:creator>
  <cp:keywords/>
  <dc:description/>
  <cp:lastModifiedBy>David C. Hurd</cp:lastModifiedBy>
  <dcterms:created xsi:type="dcterms:W3CDTF">2002-02-24T22:11:31Z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